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grmu-sdpg-fs02.naftogaz.com\Profiles\o.lomakina\Desktop\2024\НКРЕ\3-й квартал 2024\"/>
    </mc:Choice>
  </mc:AlternateContent>
  <xr:revisionPtr revIDLastSave="0" documentId="13_ncr:1_{EAE86EA4-C944-4CB1-A155-58F42CC8675E}"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K115" i="1" s="1"/>
  <c r="J97" i="1"/>
  <c r="J115" i="1" s="1"/>
  <c r="K89" i="1"/>
  <c r="J89" i="1"/>
  <c r="K86" i="1"/>
  <c r="J86" i="1"/>
  <c r="M64" i="1"/>
  <c r="L64" i="1"/>
  <c r="J64" i="1"/>
  <c r="M60" i="1"/>
  <c r="L60" i="1"/>
  <c r="J60" i="1"/>
  <c r="M56" i="1"/>
  <c r="L56" i="1"/>
  <c r="J56" i="1"/>
  <c r="L55" i="1" s="1"/>
  <c r="M55" i="1"/>
  <c r="M52" i="1"/>
  <c r="L52" i="1"/>
  <c r="J52" i="1"/>
  <c r="M49" i="1"/>
  <c r="M47" i="1" s="1"/>
  <c r="L49" i="1"/>
  <c r="J49" i="1"/>
  <c r="L47" i="1" s="1"/>
  <c r="M42" i="1"/>
  <c r="L42" i="1"/>
  <c r="J42" i="1"/>
  <c r="M39" i="1"/>
  <c r="L39" i="1"/>
  <c r="J39" i="1"/>
  <c r="M36" i="1"/>
  <c r="L36" i="1"/>
  <c r="J36" i="1"/>
  <c r="M27" i="1"/>
  <c r="M69" i="1" s="1"/>
  <c r="L27" i="1"/>
  <c r="J27" i="1"/>
  <c r="O24" i="1"/>
  <c r="O23" i="1"/>
  <c r="O22" i="1"/>
  <c r="O21" i="1"/>
  <c r="O20" i="1"/>
  <c r="O19" i="1"/>
  <c r="O18" i="1"/>
  <c r="O17" i="1"/>
  <c r="O16" i="1"/>
  <c r="O9" i="1"/>
  <c r="O8" i="1"/>
  <c r="J47" i="1" l="1"/>
  <c r="J55" i="1"/>
  <c r="J69" i="1" l="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<sst xmlns="http://schemas.openxmlformats.org/spreadsheetml/2006/main" count="371" uniqueCount="300">
  <si>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</si>
  <si>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</si>
  <si>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</si>
  <si>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</si>
  <si>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</si>
  <si>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</si>
  <si>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</si>
  <si>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ІІІ</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</si>
  <si>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</si>
  <si>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</si>
  <si>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</si>
  <si>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</si>
  <si>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</si>
  <si>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</si>
  <si>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</si>
  <si>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</si>
  <si>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</si>
  <si>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</si>
  <si>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ДНІПРОВСЬКА ФІЛІЯ ТОВ «ГАЗОРОЗПОДІЛЬНІ МЕРЕЖІ УКРАЇНИ»</t>
  </si>
  <si>
    <t>Офіційний вебсайт:</t>
  </si>
  <si>
    <t>dp.grmu.com.ua</t>
  </si>
  <si>
    <t>Код ЄДРПОУ:</t>
  </si>
  <si>
    <t>45087207</t>
  </si>
  <si>
    <t>Енергетичний ідентифікаційний код (EIC) учасника ринку:</t>
  </si>
  <si>
    <t>56XO000192F5R00X</t>
  </si>
  <si>
    <t>Місцезнаходження:</t>
  </si>
  <si>
    <t>49101, Дніпропетровська, Шевченківський, Дніпро, Олександра Кониського, Будинок № 5</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</si>
  <si>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</si>
  <si>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</si>
  <si>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</si>
  <si>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</si>
  <si>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</si>
  <si>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</si>
  <si>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</si>
  <si>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</si>
  <si>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</si>
  <si>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</si>
  <si>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</si>
  <si>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</si>
  <si>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</si>
  <si>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</si>
  <si>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</si>
  <si>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</si>
  <si>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</si>
  <si>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</si>
  <si>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</si>
  <si>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</si>
  <si>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</si>
  <si>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</si>
  <si>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</si>
  <si>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</si>
  <si>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</si>
  <si>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</si>
  <si>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</si>
  <si>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</si>
  <si>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</si>
  <si>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</si>
  <si>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</si>
  <si>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</si>
  <si>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</si>
  <si>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</si>
  <si>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</si>
  <si>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</si>
  <si>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</si>
  <si>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</si>
  <si>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</si>
  <si>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</si>
  <si>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</si>
  <si>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</si>
  <si>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</si>
  <si>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</si>
  <si>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</si>
  <si>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</si>
  <si>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</si>
  <si>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</si>
  <si>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</si>
  <si>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</si>
  <si>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</si>
  <si>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</si>
  <si>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</si>
  <si>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</si>
  <si>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</si>
  <si>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</si>
  <si>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</si>
  <si>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</si>
  <si>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</si>
  <si>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</si>
  <si>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</si>
  <si>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</si>
  <si>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</si>
  <si>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</si>
  <si>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</si>
  <si>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</si>
  <si>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</si>
  <si>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</si>
  <si>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</si>
  <si>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</si>
  <si>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</si>
  <si>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</si>
  <si>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</si>
  <si>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</si>
  <si>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</si>
  <si>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</si>
  <si>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</si>
  <si>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</si>
  <si>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</si>
  <si>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</si>
  <si>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</si>
  <si>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</si>
  <si>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</si>
  <si>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</si>
  <si>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</si>
  <si>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</si>
  <si>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</si>
  <si>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</si>
  <si>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</si>
  <si>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</si>
  <si>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</si>
  <si>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</si>
  <si>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</si>
  <si>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</si>
  <si>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</si>
  <si>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</si>
  <si>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</si>
  <si>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</si>
  <si>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</si>
  <si>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</si>
  <si>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</si>
  <si>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</si>
  <si>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</si>
  <si>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</si>
  <si>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</si>
  <si>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</si>
  <si>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</si>
  <si>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</si>
  <si>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</si>
  <si>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</si>
  <si>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</si>
  <si>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</si>
  <si>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</si>
  <si>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</si>
  <si>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</si>
  <si>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</si>
  <si>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</si>
  <si>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</si>
  <si>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</si>
  <si>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</si>
  <si>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</si>
  <si>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</si>
  <si>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</si>
  <si>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</si>
  <si>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</si>
  <si>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</si>
  <si>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</si>
  <si>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</si>
  <si>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</si>
  <si>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</si>
  <si>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</si>
  <si>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</si>
  <si>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</si>
  <si>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</si>
  <si>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</si>
  <si>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</si>
  <si>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</si>
  <si>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</si>
  <si>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</si>
  <si>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</si>
  <si>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</si>
  <si>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</si>
  <si>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</si>
  <si>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</si>
  <si>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</si>
  <si>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</si>
  <si>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</si>
  <si>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</si>
  <si>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</si>
  <si>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</si>
  <si>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</si>
  <si>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</si>
  <si>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</si>
  <si>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</si>
  <si>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</si>
  <si>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</si>
  <si>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</si>
  <si>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</si>
  <si>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</si>
  <si>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</si>
  <si>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</si>
  <si>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</si>
  <si>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</si>
  <si>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</si>
  <si>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</si>
  <si>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</si>
  <si>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</si>
  <si>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</si>
  <si>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</si>
  <si>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</si>
  <si>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</si>
  <si>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</si>
  <si>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</si>
  <si>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</si>
  <si>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</si>
  <si>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</si>
  <si>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</si>
  <si>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</si>
  <si>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</si>
  <si>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</si>
  <si>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</si>
  <si>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</si>
  <si>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</si>
  <si>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</si>
  <si>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</si>
  <si>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</si>
  <si>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</si>
  <si>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</si>
  <si>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</si>
  <si>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</si>
  <si>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</si>
  <si>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</si>
  <si>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</si>
  <si>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</si>
  <si>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</si>
  <si>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</si>
  <si>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</si>
  <si>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</si>
  <si>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</si>
  <si>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</si>
  <si>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</si>
  <si>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</si>
  <si>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</si>
  <si>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</si>
  <si>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</si>
  <si>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</si>
  <si>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</si>
  <si>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</si>
  <si>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</si>
  <si>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</si>
  <si>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</si>
  <si>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</si>
  <si>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</si>
  <si>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</si>
  <si>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</si>
  <si>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</si>
  <si>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</si>
  <si>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</si>
  <si>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</si>
  <si>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</si>
  <si>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</si>
  <si>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</si>
  <si>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</si>
  <si>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</si>
  <si>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</si>
  <si>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</si>
  <si>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</si>
  <si>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</si>
  <si>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</si>
  <si>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</si>
  <si>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</si>
  <si>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</si>
  <si>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</si>
  <si>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</si>
  <si>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</si>
  <si>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</si>
  <si>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</si>
  <si>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</si>
  <si>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</si>
  <si>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</si>
  <si>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</si>
  <si>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</si>
  <si>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</si>
  <si>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</si>
  <si>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</si>
  <si>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</si>
  <si>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</si>
  <si>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</si>
  <si>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</si>
  <si>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</si>
  <si>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</si>
  <si>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</si>
  <si>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</si>
  <si>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</si>
  <si>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</si>
  <si>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</si>
  <si>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</si>
  <si>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</si>
  <si>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</si>
  <si>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</si>
  <si>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</si>
  <si>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</si>
  <si>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</si>
  <si>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</si>
  <si>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Богдан ПОП'ЮК</t>
  </si>
  <si>
    <t>(П. І. Б.)</t>
  </si>
  <si>
    <t>Виконавець</t>
  </si>
  <si>
    <t>Ольга ЛОМАКІНА</t>
  </si>
  <si>
    <t>Телефон:</t>
  </si>
  <si>
    <t>(056) 787-81-13</t>
  </si>
  <si>
    <t>Факс:</t>
  </si>
  <si>
    <t>Електронна пошта:</t>
  </si>
  <si>
    <t>office.dp@grmu.com.ua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</si>
</sst>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scheme val="minor"/>
    </font>
    <font>
      <sz val="11"/>
      <color theme="1"/>
      <name val="Calibri"/>
      <family val="2"/>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2"/>
  <sheetViews>
    <sheetView tabSelected="1" view="pageBreakPreview" zoomScale="60" zoomScaleNormal="60" workbookViewId="0">
      <selection activeCell="B3" sqref="B3"/>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657</v>
      </c>
      <c r="K27" s="68"/>
      <c r="L27" s="69">
        <f>IF(SUM(J28:J36,J39)=0,0,(SUMPRODUCT(L28:L36,J28:J36)+L39*J39)/SUM(J28:J36,J39))</f>
        <v>5.0593607305936077</v>
      </c>
      <c r="M27" s="70">
        <f>SUM(M28:M36,M39)</f>
        <v>0</v>
      </c>
      <c r="N27" s="71">
        <v>0</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527</v>
      </c>
      <c r="K31" s="75" t="s">
        <v>46</v>
      </c>
      <c r="L31" s="76">
        <v>5.8785578747628087</v>
      </c>
      <c r="M31" s="75"/>
      <c r="N31" s="71">
        <v>0</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c r="K33" s="75" t="s">
        <v>46</v>
      </c>
      <c r="L33" s="76"/>
      <c r="M33" s="75"/>
      <c r="N33" s="71">
        <v>0</v>
      </c>
    </row>
    <row r="34" spans="1:14" ht="36.75" customHeight="1" x14ac:dyDescent="0.25">
      <c r="A34" s="1"/>
      <c r="B34" s="63" t="s">
        <v>63</v>
      </c>
      <c r="C34" s="81" t="s">
        <v>64</v>
      </c>
      <c r="D34" s="82"/>
      <c r="E34" s="82"/>
      <c r="F34" s="82"/>
      <c r="G34" s="82"/>
      <c r="H34" s="82"/>
      <c r="I34" s="66" t="s">
        <v>65</v>
      </c>
      <c r="J34" s="74"/>
      <c r="K34" s="75" t="s">
        <v>59</v>
      </c>
      <c r="L34" s="76"/>
      <c r="M34" s="75"/>
      <c r="N34" s="71">
        <v>0</v>
      </c>
    </row>
    <row r="35" spans="1:14" ht="47.25" x14ac:dyDescent="0.25">
      <c r="A35" s="1"/>
      <c r="B35" s="63" t="s">
        <v>66</v>
      </c>
      <c r="C35" s="77" t="s">
        <v>67</v>
      </c>
      <c r="D35" s="78"/>
      <c r="E35" s="78"/>
      <c r="F35" s="78"/>
      <c r="G35" s="78"/>
      <c r="H35" s="79"/>
      <c r="I35" s="66" t="s">
        <v>68</v>
      </c>
      <c r="J35" s="74"/>
      <c r="K35" s="83" t="s">
        <v>69</v>
      </c>
      <c r="L35" s="76"/>
      <c r="M35" s="75"/>
      <c r="N35" s="71">
        <v>0</v>
      </c>
    </row>
    <row r="36" spans="1:14" ht="36" customHeight="1" x14ac:dyDescent="0.25">
      <c r="A36" s="1"/>
      <c r="B36" s="63" t="s">
        <v>70</v>
      </c>
      <c r="C36" s="72" t="s">
        <v>71</v>
      </c>
      <c r="D36" s="73"/>
      <c r="E36" s="73"/>
      <c r="F36" s="73"/>
      <c r="G36" s="73"/>
      <c r="H36" s="73"/>
      <c r="I36" s="66" t="s">
        <v>72</v>
      </c>
      <c r="J36" s="67">
        <f>SUM(J37:J38)</f>
        <v>0</v>
      </c>
      <c r="K36" s="68"/>
      <c r="L36" s="69">
        <f>IF(SUM(J37:J38)=0,0,SUMPRODUCT(L37:L38,J37:J38)/SUM(J37:J38))</f>
        <v>0</v>
      </c>
      <c r="M36" s="70">
        <f>SUM(M37:M38)</f>
        <v>0</v>
      </c>
      <c r="N36" s="71">
        <v>0</v>
      </c>
    </row>
    <row r="37" spans="1:14" ht="63" x14ac:dyDescent="0.25">
      <c r="A37" s="1"/>
      <c r="B37" s="63" t="s">
        <v>73</v>
      </c>
      <c r="C37" s="84" t="s">
        <v>74</v>
      </c>
      <c r="D37" s="85"/>
      <c r="E37" s="85"/>
      <c r="F37" s="85"/>
      <c r="G37" s="85"/>
      <c r="H37" s="86"/>
      <c r="I37" s="66" t="s">
        <v>75</v>
      </c>
      <c r="J37" s="74"/>
      <c r="K37" s="75" t="s">
        <v>76</v>
      </c>
      <c r="L37" s="76"/>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130</v>
      </c>
      <c r="K39" s="68"/>
      <c r="L39" s="69">
        <f>IF(SUM(J40:J41)=0,0,SUMPRODUCT(L40:L41,J40:J41)/SUM(J40:J41))</f>
        <v>1.7384615384615385</v>
      </c>
      <c r="M39" s="70">
        <f>SUM(M40:M41)</f>
        <v>0</v>
      </c>
      <c r="N39" s="71">
        <v>0</v>
      </c>
    </row>
    <row r="40" spans="1:14" ht="15.75" x14ac:dyDescent="0.25">
      <c r="A40" s="1"/>
      <c r="B40" s="63" t="s">
        <v>84</v>
      </c>
      <c r="C40" s="84" t="s">
        <v>74</v>
      </c>
      <c r="D40" s="85"/>
      <c r="E40" s="85"/>
      <c r="F40" s="85"/>
      <c r="G40" s="85"/>
      <c r="H40" s="86"/>
      <c r="I40" s="66" t="s">
        <v>85</v>
      </c>
      <c r="J40" s="74">
        <v>108</v>
      </c>
      <c r="K40" s="80" t="s">
        <v>86</v>
      </c>
      <c r="L40" s="76">
        <v>1.6296296296296295</v>
      </c>
      <c r="M40" s="75"/>
      <c r="N40" s="71">
        <v>0</v>
      </c>
    </row>
    <row r="41" spans="1:14" ht="15.75" x14ac:dyDescent="0.25">
      <c r="A41" s="1"/>
      <c r="B41" s="63" t="s">
        <v>87</v>
      </c>
      <c r="C41" s="87" t="s">
        <v>78</v>
      </c>
      <c r="D41" s="88"/>
      <c r="E41" s="88"/>
      <c r="F41" s="88"/>
      <c r="G41" s="88"/>
      <c r="H41" s="88"/>
      <c r="I41" s="66" t="s">
        <v>88</v>
      </c>
      <c r="J41" s="74">
        <v>22</v>
      </c>
      <c r="K41" s="80" t="s">
        <v>46</v>
      </c>
      <c r="L41" s="76">
        <v>2.2727272727272729</v>
      </c>
      <c r="M41" s="75"/>
      <c r="N41" s="71">
        <v>0</v>
      </c>
    </row>
    <row r="42" spans="1:14" ht="15.75" x14ac:dyDescent="0.25">
      <c r="A42" s="1"/>
      <c r="B42" s="63" t="s">
        <v>89</v>
      </c>
      <c r="C42" s="64" t="s">
        <v>90</v>
      </c>
      <c r="D42" s="64"/>
      <c r="E42" s="64"/>
      <c r="F42" s="64"/>
      <c r="G42" s="64"/>
      <c r="H42" s="65"/>
      <c r="I42" s="66" t="s">
        <v>91</v>
      </c>
      <c r="J42" s="67">
        <f>SUM(J43:J46)</f>
        <v>194</v>
      </c>
      <c r="K42" s="68"/>
      <c r="L42" s="69">
        <f>IF(SUM(J43:J46)=0,0,SUMPRODUCT(L43:L46,J43:J46)/SUM(J43:J46))</f>
        <v>1.6855670103092784</v>
      </c>
      <c r="M42" s="70">
        <f>SUM(M43:M46)</f>
        <v>0</v>
      </c>
      <c r="N42" s="71">
        <v>0</v>
      </c>
    </row>
    <row r="43" spans="1:14" ht="33.75" customHeight="1" x14ac:dyDescent="0.25">
      <c r="A43" s="1"/>
      <c r="B43" s="63" t="s">
        <v>92</v>
      </c>
      <c r="C43" s="64" t="s">
        <v>93</v>
      </c>
      <c r="D43" s="64"/>
      <c r="E43" s="64"/>
      <c r="F43" s="64"/>
      <c r="G43" s="64"/>
      <c r="H43" s="65"/>
      <c r="I43" s="66" t="s">
        <v>94</v>
      </c>
      <c r="J43" s="74"/>
      <c r="K43" s="75" t="s">
        <v>46</v>
      </c>
      <c r="L43" s="76"/>
      <c r="M43" s="75"/>
      <c r="N43" s="71">
        <v>0</v>
      </c>
    </row>
    <row r="44" spans="1:14" ht="33.75" customHeight="1" x14ac:dyDescent="0.25">
      <c r="A44" s="1"/>
      <c r="B44" s="63" t="s">
        <v>95</v>
      </c>
      <c r="C44" s="64" t="s">
        <v>96</v>
      </c>
      <c r="D44" s="64"/>
      <c r="E44" s="64"/>
      <c r="F44" s="64"/>
      <c r="G44" s="64"/>
      <c r="H44" s="65"/>
      <c r="I44" s="66" t="s">
        <v>97</v>
      </c>
      <c r="J44" s="74"/>
      <c r="K44" s="75" t="s">
        <v>46</v>
      </c>
      <c r="L44" s="76"/>
      <c r="M44" s="75"/>
      <c r="N44" s="71">
        <v>0</v>
      </c>
    </row>
    <row r="45" spans="1:14" ht="31.5" customHeight="1" x14ac:dyDescent="0.25">
      <c r="A45" s="1"/>
      <c r="B45" s="63" t="s">
        <v>98</v>
      </c>
      <c r="C45" s="64" t="s">
        <v>99</v>
      </c>
      <c r="D45" s="64"/>
      <c r="E45" s="64"/>
      <c r="F45" s="64"/>
      <c r="G45" s="64"/>
      <c r="H45" s="65"/>
      <c r="I45" s="66" t="s">
        <v>100</v>
      </c>
      <c r="J45" s="74">
        <v>163</v>
      </c>
      <c r="K45" s="75" t="s">
        <v>46</v>
      </c>
      <c r="L45" s="76">
        <v>1.6319018404907975</v>
      </c>
      <c r="M45" s="75"/>
      <c r="N45" s="71">
        <v>0</v>
      </c>
    </row>
    <row r="46" spans="1:14" ht="15.75" x14ac:dyDescent="0.25">
      <c r="A46" s="1"/>
      <c r="B46" s="63" t="s">
        <v>101</v>
      </c>
      <c r="C46" s="64" t="s">
        <v>102</v>
      </c>
      <c r="D46" s="64"/>
      <c r="E46" s="64"/>
      <c r="F46" s="64"/>
      <c r="G46" s="64"/>
      <c r="H46" s="65"/>
      <c r="I46" s="66" t="s">
        <v>103</v>
      </c>
      <c r="J46" s="74">
        <v>31</v>
      </c>
      <c r="K46" s="75" t="s">
        <v>46</v>
      </c>
      <c r="L46" s="76">
        <v>1.967741935483871</v>
      </c>
      <c r="M46" s="75"/>
      <c r="N46" s="71">
        <v>0</v>
      </c>
    </row>
    <row r="47" spans="1:14" ht="15.75" x14ac:dyDescent="0.25">
      <c r="A47" s="1"/>
      <c r="B47" s="63" t="s">
        <v>104</v>
      </c>
      <c r="C47" s="84" t="s">
        <v>105</v>
      </c>
      <c r="D47" s="89"/>
      <c r="E47" s="89"/>
      <c r="F47" s="89"/>
      <c r="G47" s="89"/>
      <c r="H47" s="89"/>
      <c r="I47" s="66" t="s">
        <v>106</v>
      </c>
      <c r="J47" s="67">
        <f>SUM(J48,J49,J52)</f>
        <v>248</v>
      </c>
      <c r="K47" s="68"/>
      <c r="L47" s="69">
        <f>IF(SUM(J48:J49,J52)=0,0,(L48*J48+L49*J49+L52*J52)/SUM(J48:J49,J52))</f>
        <v>1.0725806451612903</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218</v>
      </c>
      <c r="K49" s="68"/>
      <c r="L49" s="69">
        <f>IF(SUM(J50:J51)=0,0,SUMPRODUCT(L50:L51,J50:J51)/SUM(J50:J51))</f>
        <v>1.0596330275229358</v>
      </c>
      <c r="M49" s="70">
        <f>SUM(M50:M51)</f>
        <v>0</v>
      </c>
      <c r="N49" s="71">
        <v>0</v>
      </c>
    </row>
    <row r="50" spans="1:14" ht="15.75" x14ac:dyDescent="0.25">
      <c r="A50" s="1"/>
      <c r="B50" s="63" t="s">
        <v>114</v>
      </c>
      <c r="C50" s="84" t="s">
        <v>115</v>
      </c>
      <c r="D50" s="85"/>
      <c r="E50" s="85"/>
      <c r="F50" s="85"/>
      <c r="G50" s="85"/>
      <c r="H50" s="86"/>
      <c r="I50" s="66" t="s">
        <v>116</v>
      </c>
      <c r="J50" s="74">
        <v>195</v>
      </c>
      <c r="K50" s="75" t="s">
        <v>117</v>
      </c>
      <c r="L50" s="76">
        <v>1.0256410256410255</v>
      </c>
      <c r="M50" s="75"/>
      <c r="N50" s="71">
        <v>0</v>
      </c>
    </row>
    <row r="51" spans="1:14" ht="15.75" x14ac:dyDescent="0.25">
      <c r="A51" s="1"/>
      <c r="B51" s="63" t="s">
        <v>118</v>
      </c>
      <c r="C51" s="87" t="s">
        <v>78</v>
      </c>
      <c r="D51" s="88"/>
      <c r="E51" s="88"/>
      <c r="F51" s="88"/>
      <c r="G51" s="88"/>
      <c r="H51" s="88"/>
      <c r="I51" s="66" t="s">
        <v>119</v>
      </c>
      <c r="J51" s="74">
        <v>23</v>
      </c>
      <c r="K51" s="75" t="s">
        <v>120</v>
      </c>
      <c r="L51" s="76">
        <v>1.3478260869565217</v>
      </c>
      <c r="M51" s="75"/>
      <c r="N51" s="71">
        <v>0</v>
      </c>
    </row>
    <row r="52" spans="1:14" ht="36.75" customHeight="1" x14ac:dyDescent="0.25">
      <c r="A52" s="1"/>
      <c r="B52" s="63" t="s">
        <v>121</v>
      </c>
      <c r="C52" s="91" t="s">
        <v>122</v>
      </c>
      <c r="D52" s="92"/>
      <c r="E52" s="92"/>
      <c r="F52" s="92"/>
      <c r="G52" s="92"/>
      <c r="H52" s="92"/>
      <c r="I52" s="66" t="s">
        <v>123</v>
      </c>
      <c r="J52" s="67">
        <f>SUM(J53:J54)</f>
        <v>30</v>
      </c>
      <c r="K52" s="68"/>
      <c r="L52" s="69">
        <f>IF(SUM(J53:J54)=0,0,SUMPRODUCT(L53:L54,J53:J54)/SUM(J53:J54))</f>
        <v>1.1666666666666667</v>
      </c>
      <c r="M52" s="70">
        <f>SUM(M53:M54)</f>
        <v>0</v>
      </c>
      <c r="N52" s="71">
        <v>0</v>
      </c>
    </row>
    <row r="53" spans="1:14" ht="15.75" x14ac:dyDescent="0.25">
      <c r="A53" s="1"/>
      <c r="B53" s="63" t="s">
        <v>124</v>
      </c>
      <c r="C53" s="84" t="s">
        <v>74</v>
      </c>
      <c r="D53" s="85"/>
      <c r="E53" s="85"/>
      <c r="F53" s="85"/>
      <c r="G53" s="85"/>
      <c r="H53" s="86"/>
      <c r="I53" s="66" t="s">
        <v>125</v>
      </c>
      <c r="J53" s="93">
        <v>27</v>
      </c>
      <c r="K53" s="80" t="s">
        <v>86</v>
      </c>
      <c r="L53" s="76">
        <v>1.0740740740740742</v>
      </c>
      <c r="M53" s="94"/>
      <c r="N53" s="71">
        <v>0</v>
      </c>
    </row>
    <row r="54" spans="1:14" ht="15.75" x14ac:dyDescent="0.25">
      <c r="A54" s="1"/>
      <c r="B54" s="63" t="s">
        <v>126</v>
      </c>
      <c r="C54" s="87" t="s">
        <v>78</v>
      </c>
      <c r="D54" s="88"/>
      <c r="E54" s="88"/>
      <c r="F54" s="88"/>
      <c r="G54" s="88"/>
      <c r="H54" s="88"/>
      <c r="I54" s="66" t="s">
        <v>127</v>
      </c>
      <c r="J54" s="95">
        <v>3</v>
      </c>
      <c r="K54" s="80" t="s">
        <v>46</v>
      </c>
      <c r="L54" s="76">
        <v>2</v>
      </c>
      <c r="M54" s="96"/>
      <c r="N54" s="71">
        <v>0</v>
      </c>
    </row>
    <row r="55" spans="1:14" ht="15.75" x14ac:dyDescent="0.25">
      <c r="A55" s="1"/>
      <c r="B55" s="63" t="s">
        <v>128</v>
      </c>
      <c r="C55" s="90" t="s">
        <v>129</v>
      </c>
      <c r="D55" s="89"/>
      <c r="E55" s="89"/>
      <c r="F55" s="89"/>
      <c r="G55" s="89"/>
      <c r="H55" s="97"/>
      <c r="I55" s="66" t="s">
        <v>130</v>
      </c>
      <c r="J55" s="67">
        <f>SUM(J56,J59)</f>
        <v>0</v>
      </c>
      <c r="K55" s="68"/>
      <c r="L55" s="69">
        <f>IF(SUM(J56,J59)=0,0,(L56*J56+L59*J59)/SUM(J56,J59))</f>
        <v>0</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c r="K59" s="80" t="s">
        <v>86</v>
      </c>
      <c r="L59" s="76"/>
      <c r="M59" s="101"/>
      <c r="N59" s="71">
        <v>0</v>
      </c>
    </row>
    <row r="60" spans="1:14" ht="15.75" x14ac:dyDescent="0.25">
      <c r="A60" s="1"/>
      <c r="B60" s="63" t="s">
        <v>141</v>
      </c>
      <c r="C60" s="84" t="s">
        <v>142</v>
      </c>
      <c r="D60" s="89"/>
      <c r="E60" s="89"/>
      <c r="F60" s="89"/>
      <c r="G60" s="89"/>
      <c r="H60" s="89"/>
      <c r="I60" s="66" t="s">
        <v>143</v>
      </c>
      <c r="J60" s="67">
        <f>SUM(J61:J63)</f>
        <v>12</v>
      </c>
      <c r="K60" s="68"/>
      <c r="L60" s="69">
        <f>IF(SUM(J61:J63)=0,0,SUMPRODUCT(L61:L63,J61:J63)/SUM(J61:J63))</f>
        <v>4.166666666666667</v>
      </c>
      <c r="M60" s="70">
        <f>SUM(M61:M63)</f>
        <v>0</v>
      </c>
      <c r="N60" s="71">
        <v>0</v>
      </c>
    </row>
    <row r="61" spans="1:14" ht="32.25" customHeight="1" x14ac:dyDescent="0.25">
      <c r="A61" s="1"/>
      <c r="B61" s="63" t="s">
        <v>144</v>
      </c>
      <c r="C61" s="77" t="s">
        <v>145</v>
      </c>
      <c r="D61" s="78"/>
      <c r="E61" s="78"/>
      <c r="F61" s="78"/>
      <c r="G61" s="78"/>
      <c r="H61" s="79"/>
      <c r="I61" s="66" t="s">
        <v>146</v>
      </c>
      <c r="J61" s="95">
        <v>12</v>
      </c>
      <c r="K61" s="80" t="s">
        <v>147</v>
      </c>
      <c r="L61" s="105">
        <v>4.166666666666667</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363</v>
      </c>
      <c r="K64" s="68"/>
      <c r="L64" s="69">
        <f>IF(SUM(J65:J67)=0,0,SUMPRODUCT(L65:L67,J65:J67)/SUM(J65:J67))</f>
        <v>11.705234159779614</v>
      </c>
      <c r="M64" s="70">
        <f>SUM(M65:M67)</f>
        <v>0</v>
      </c>
      <c r="N64" s="71">
        <v>0</v>
      </c>
    </row>
    <row r="65" spans="1:14" ht="33.75" customHeight="1" x14ac:dyDescent="0.25">
      <c r="A65" s="1"/>
      <c r="B65" s="63" t="s">
        <v>157</v>
      </c>
      <c r="C65" s="77" t="s">
        <v>158</v>
      </c>
      <c r="D65" s="78"/>
      <c r="E65" s="78"/>
      <c r="F65" s="78"/>
      <c r="G65" s="78"/>
      <c r="H65" s="79"/>
      <c r="I65" s="66" t="s">
        <v>159</v>
      </c>
      <c r="J65" s="95">
        <v>335</v>
      </c>
      <c r="K65" s="75" t="s">
        <v>160</v>
      </c>
      <c r="L65" s="105">
        <v>12.402985074626866</v>
      </c>
      <c r="M65" s="96"/>
      <c r="N65" s="71">
        <v>0</v>
      </c>
    </row>
    <row r="66" spans="1:14" ht="22.5" customHeight="1" x14ac:dyDescent="0.25">
      <c r="A66" s="1"/>
      <c r="B66" s="63" t="s">
        <v>161</v>
      </c>
      <c r="C66" s="77" t="s">
        <v>162</v>
      </c>
      <c r="D66" s="78"/>
      <c r="E66" s="78"/>
      <c r="F66" s="78"/>
      <c r="G66" s="78"/>
      <c r="H66" s="79"/>
      <c r="I66" s="66" t="s">
        <v>163</v>
      </c>
      <c r="J66" s="95">
        <v>24</v>
      </c>
      <c r="K66" s="75" t="s">
        <v>86</v>
      </c>
      <c r="L66" s="105">
        <v>2.8333333333333335</v>
      </c>
      <c r="M66" s="96"/>
      <c r="N66" s="71">
        <v>0</v>
      </c>
    </row>
    <row r="67" spans="1:14" ht="27" customHeight="1" x14ac:dyDescent="0.25">
      <c r="A67" s="1"/>
      <c r="B67" s="63" t="s">
        <v>164</v>
      </c>
      <c r="C67" s="77" t="s">
        <v>165</v>
      </c>
      <c r="D67" s="78"/>
      <c r="E67" s="78"/>
      <c r="F67" s="78"/>
      <c r="G67" s="78"/>
      <c r="H67" s="79"/>
      <c r="I67" s="66" t="s">
        <v>166</v>
      </c>
      <c r="J67" s="95">
        <v>4</v>
      </c>
      <c r="K67" s="75" t="s">
        <v>59</v>
      </c>
      <c r="L67" s="105">
        <v>6.5</v>
      </c>
      <c r="M67" s="96"/>
      <c r="N67" s="71">
        <v>0</v>
      </c>
    </row>
    <row r="68" spans="1:14" ht="51" customHeight="1" x14ac:dyDescent="0.25">
      <c r="A68" s="1"/>
      <c r="B68" s="63" t="s">
        <v>167</v>
      </c>
      <c r="C68" s="77" t="s">
        <v>168</v>
      </c>
      <c r="D68" s="78"/>
      <c r="E68" s="78"/>
      <c r="F68" s="78"/>
      <c r="G68" s="78"/>
      <c r="H68" s="79"/>
      <c r="I68" s="66" t="s">
        <v>169</v>
      </c>
      <c r="J68" s="95"/>
      <c r="K68" s="75" t="s">
        <v>170</v>
      </c>
      <c r="L68" s="105"/>
      <c r="M68" s="96"/>
      <c r="N68" s="71">
        <v>0</v>
      </c>
    </row>
    <row r="69" spans="1:14" ht="15.75" x14ac:dyDescent="0.25">
      <c r="A69" s="1"/>
      <c r="B69" s="58" t="s">
        <v>171</v>
      </c>
      <c r="C69" s="58"/>
      <c r="D69" s="58"/>
      <c r="E69" s="58"/>
      <c r="F69" s="58"/>
      <c r="G69" s="58"/>
      <c r="H69" s="58"/>
      <c r="I69" s="66" t="s">
        <v>172</v>
      </c>
      <c r="J69" s="67">
        <f>J27+J42+J47+J55+J60+J64+J68</f>
        <v>1474</v>
      </c>
      <c r="K69" s="68"/>
      <c r="L69" s="68"/>
      <c r="M69" s="70">
        <f>M27+M42+M47+M55+M60+M64+M68</f>
        <v>0</v>
      </c>
      <c r="N69" s="71">
        <v>0</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A6D15ACB-D78F-41C1-8C2B-73E75BBEED23}">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F5C9F7F9-9438-4FE6-986E-1D3BD615B956}"/>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94D5DF9F-362A-4BC5-B301-1D8305B5A055}">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8ABDF5DB-5579-4E8F-A545-4F579E421E3A}">
      <formula1>"2023,2024,2025,2026,2027,2028,2029,2030"</formula1>
    </dataValidation>
  </dataValidations>
  <pageMargins left="0.7" right="0.7" top="0.75" bottom="0.75" header="0.3" footer="0.3"/>
  <pageSetup paperSize="9" scale="33" orientation="portrait" verticalDpi="0"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Ломакіна Ольга Вікторівна</dc:creator>
  <cp:lastModifiedBy>Ломакіна Ольга Вікторівна</cp:lastModifiedBy>
  <dcterms:created xsi:type="dcterms:W3CDTF">2015-06-05T18:17:20Z</dcterms:created>
  <dcterms:modified xsi:type="dcterms:W3CDTF">2024-10-21T11:18:17Z</dcterms:modified>
</cp:coreProperties>
</file>